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DFA55DFD-C85F-4B49-A139-190CD964236F}" xr6:coauthVersionLast="36" xr6:coauthVersionMax="47" xr10:uidLastSave="{00000000-0000-0000-0000-000000000000}"/>
  <bookViews>
    <workbookView xWindow="-122" yWindow="-122" windowWidth="24235" windowHeight="13014" firstSheet="2" activeTab="2" xr2:uid="{00000000-000D-0000-FFFF-FFFF00000000}"/>
  </bookViews>
  <sheets>
    <sheet name="Activitatea de cercetare" sheetId="1" state="hidden" r:id="rId1"/>
    <sheet name="Punctaj" sheetId="2" state="hidden" r:id="rId2"/>
    <sheet name="Indepl standarde CNATDCU-drd" sheetId="3" r:id="rId3"/>
  </sheets>
  <externalReferences>
    <externalReference r:id="rId4"/>
    <externalReference r:id="rId5"/>
  </externalReferences>
  <definedNames>
    <definedName name="_xlnm.Print_Area" localSheetId="0">'Activitatea de cercetare'!$A$1:$F$67</definedName>
    <definedName name="_xlnm.Print_Area" localSheetId="2">'Indepl standarde CNATDCU-drd'!$A$1:$D$22</definedName>
    <definedName name="_xlnm.Print_Area" localSheetId="1">Punctaj!$A$1:$D$38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B20" i="3" l="1"/>
  <c r="C5" i="3"/>
  <c r="C4" i="3"/>
  <c r="B22" i="2" l="1"/>
  <c r="D18" i="2"/>
  <c r="D17" i="2"/>
  <c r="D16" i="2"/>
  <c r="D15" i="2"/>
  <c r="D14" i="2"/>
  <c r="D13" i="2"/>
  <c r="D12" i="2"/>
  <c r="D11" i="2"/>
  <c r="D10" i="2"/>
  <c r="D9" i="2"/>
  <c r="C5" i="2"/>
  <c r="C4" i="2"/>
  <c r="D19" i="2" l="1"/>
  <c r="F67" i="1"/>
  <c r="F66" i="1"/>
  <c r="F65" i="1"/>
  <c r="F64" i="1"/>
  <c r="F63" i="1"/>
  <c r="C62" i="1"/>
  <c r="F61" i="1"/>
  <c r="F60" i="1"/>
  <c r="F59" i="1"/>
  <c r="F58" i="1"/>
  <c r="F57" i="1"/>
  <c r="F56" i="1"/>
  <c r="F55" i="1"/>
  <c r="F52" i="1"/>
  <c r="C52" i="1"/>
  <c r="F51" i="1"/>
  <c r="C51" i="1"/>
  <c r="F50" i="1"/>
  <c r="F49" i="1"/>
  <c r="F48" i="1"/>
  <c r="F47" i="1"/>
  <c r="F46" i="1"/>
  <c r="C43" i="1"/>
  <c r="F42" i="1"/>
  <c r="F41" i="1"/>
  <c r="F40" i="1"/>
  <c r="F39" i="1"/>
  <c r="F38" i="1"/>
  <c r="F43" i="1" s="1"/>
  <c r="C35" i="1"/>
  <c r="F34" i="1"/>
  <c r="F33" i="1"/>
  <c r="F32" i="1"/>
  <c r="F31" i="1"/>
  <c r="F30" i="1"/>
  <c r="C26" i="1"/>
  <c r="F25" i="1"/>
  <c r="F24" i="1"/>
  <c r="F23" i="1"/>
  <c r="F22" i="1"/>
  <c r="F21" i="1"/>
  <c r="F20" i="1"/>
  <c r="F19" i="1"/>
  <c r="D15" i="1"/>
  <c r="C15" i="1"/>
  <c r="F14" i="1"/>
  <c r="F13" i="1"/>
  <c r="F12" i="1"/>
  <c r="F11" i="1"/>
  <c r="F10" i="1"/>
  <c r="F9" i="1"/>
  <c r="F35" i="1" l="1"/>
  <c r="F15" i="1"/>
  <c r="F26" i="1"/>
  <c r="F62" i="1"/>
</calcChain>
</file>

<file path=xl/sharedStrings.xml><?xml version="1.0" encoding="utf-8"?>
<sst xmlns="http://schemas.openxmlformats.org/spreadsheetml/2006/main" count="103" uniqueCount="72">
  <si>
    <t>Anexa 4a</t>
  </si>
  <si>
    <t>Fișa de autoevaluare a rezultatelor științifice</t>
  </si>
  <si>
    <t xml:space="preserve">Nume si prenume:   </t>
  </si>
  <si>
    <t>Nnnn Pppp</t>
  </si>
  <si>
    <t xml:space="preserve">Domeniul:  </t>
  </si>
  <si>
    <t>Ingineria…...</t>
  </si>
  <si>
    <t>Nr. crt.</t>
  </si>
  <si>
    <t>1. Articole in reviste cotate WOS</t>
  </si>
  <si>
    <t>Revista</t>
  </si>
  <si>
    <t>Factor de impact</t>
  </si>
  <si>
    <t>Numar de autori</t>
  </si>
  <si>
    <t>Punctaj</t>
  </si>
  <si>
    <t>TOTAL (articole in reviste ISI)</t>
  </si>
  <si>
    <t>2. Articole in volumele unor manifestari stiintifice indexate WOS</t>
  </si>
  <si>
    <t>Conferinta indexata WoS</t>
  </si>
  <si>
    <t xml:space="preserve"> </t>
  </si>
  <si>
    <t>TOTAL (articole in conferinte ISI)</t>
  </si>
  <si>
    <t>3. Articole in reviste indexate SCOPUS</t>
  </si>
  <si>
    <t>Indexata in</t>
  </si>
  <si>
    <t>TOTAL (articole in reviste SCOPUS)</t>
  </si>
  <si>
    <t>4. Articole in volumele unor manifestari stiintifice indexate SCOPUS</t>
  </si>
  <si>
    <t>Conferinta  SCOPUS</t>
  </si>
  <si>
    <t>TOTAL (articole in conferinte SCOPUS)</t>
  </si>
  <si>
    <t>5-6. Proprietate intelectuala, brevete de inventie, certificate ORDA</t>
  </si>
  <si>
    <t>International / National</t>
  </si>
  <si>
    <t>An</t>
  </si>
  <si>
    <t>TOTAL (proprietate intelectuala, brevete - Internationale)</t>
  </si>
  <si>
    <t>TOTAL (proprietate intelectuala, brevete - Nationale)</t>
  </si>
  <si>
    <t>Granturi / proiecte castigate prin competitie sau Contracte cu agenti economici in valoare de minimum 10000 USD echivalent incasati, in institutii de invatamant sau cercetare care sunt IOSUD</t>
  </si>
  <si>
    <t>Functia (Director/Membru)</t>
  </si>
  <si>
    <t>Ani</t>
  </si>
  <si>
    <t>TOTAL (granturi proiecte castigate prin competitie)</t>
  </si>
  <si>
    <t>Total (director granturi internationale)</t>
  </si>
  <si>
    <t>Total (director granturi nationale)</t>
  </si>
  <si>
    <t>Total (membru granturi internationale)</t>
  </si>
  <si>
    <t>Total (membru granturi nationale)</t>
  </si>
  <si>
    <t>Numar granturi ca director</t>
  </si>
  <si>
    <t>Activitatea stiintifica. Punctaj</t>
  </si>
  <si>
    <t>Anexa 4b</t>
  </si>
  <si>
    <t>Nume si prenume:</t>
  </si>
  <si>
    <t>Domeniul:</t>
  </si>
  <si>
    <t>Activitatea de cercetare a candidatului</t>
  </si>
  <si>
    <t>Criteriu</t>
  </si>
  <si>
    <t>Subcriteriu</t>
  </si>
  <si>
    <t>Articole in reviste cotate WOS</t>
  </si>
  <si>
    <t>Articole in volumele unor manifestari stiintifice indexate WOS</t>
  </si>
  <si>
    <t>Articole in reviste indexate  SCOPUS</t>
  </si>
  <si>
    <t>Articole in volumele unor manifestari stiintifice indexate  SCOPUS</t>
  </si>
  <si>
    <t>Proprietate intelectuala, brevete de inventie, certificate ORDA</t>
  </si>
  <si>
    <t>internationale</t>
  </si>
  <si>
    <t>nationale (OSIM)</t>
  </si>
  <si>
    <t>internationale / director</t>
  </si>
  <si>
    <t>nationale / director</t>
  </si>
  <si>
    <t>internationale / membru</t>
  </si>
  <si>
    <t>nationale / membru</t>
  </si>
  <si>
    <t>TOTAL</t>
  </si>
  <si>
    <t>Data:</t>
  </si>
  <si>
    <t>Candidat (semnatura):</t>
  </si>
  <si>
    <t>Punctaj aprobat de subcomisie:</t>
  </si>
  <si>
    <t>Subcomisie evaluare:</t>
  </si>
  <si>
    <t>Evaluator 1: _________________________________________</t>
  </si>
  <si>
    <t>Semnatura: ____________</t>
  </si>
  <si>
    <t>Evaluator 2:_________________________________________</t>
  </si>
  <si>
    <t>Evaluator 3:_________________________________________</t>
  </si>
  <si>
    <t>Gradul de indeplinire standarde CNATDCU</t>
  </si>
  <si>
    <t>Anexa 4c</t>
  </si>
  <si>
    <t>Criteriu CNATDCU</t>
  </si>
  <si>
    <t>Conditie minimala sustinere teza de doctorat</t>
  </si>
  <si>
    <t>Realizari candidat</t>
  </si>
  <si>
    <t>…………….</t>
  </si>
  <si>
    <t>Se vor insera de catre candidat, in functie de domeniul de studiu.</t>
  </si>
  <si>
    <t>Se vor scoate randurile care sunt in plus sau se vor adauga randuri, daca este cazul.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</si>
</sst>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 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0"/>
      <name val="Trebuchet MS"/>
      <family val="2"/>
    </font>
    <font>
      <b/>
      <sz val="11"/>
      <name val="Trebuchet MS"/>
      <family val="2"/>
    </font>
    <font>
      <sz val="11"/>
      <color theme="1"/>
      <name val="STHupo"/>
      <charset val="134"/>
    </font>
    <font>
      <sz val="10"/>
      <color theme="1"/>
      <name val="STHupo"/>
      <charset val="134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i/>
      <sz val="9"/>
      <color theme="1"/>
      <name val="Trebuchet MS"/>
      <family val="2"/>
    </font>
    <font>
      <b/>
      <sz val="9"/>
      <name val="Trebuchet MS"/>
      <family val="2"/>
    </font>
    <font>
      <i/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2" fontId="3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2" fontId="6" fillId="2" borderId="0" xfId="0" applyNumberFormat="1" applyFont="1" applyFill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2" fontId="11" fillId="5" borderId="16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left"/>
    </xf>
    <xf numFmtId="0" fontId="10" fillId="0" borderId="25" xfId="0" applyFont="1" applyBorder="1"/>
    <xf numFmtId="0" fontId="10" fillId="5" borderId="26" xfId="0" applyFont="1" applyFill="1" applyBorder="1" applyAlignment="1">
      <alignment vertical="center"/>
    </xf>
    <xf numFmtId="0" fontId="10" fillId="0" borderId="16" xfId="0" applyFont="1" applyBorder="1"/>
    <xf numFmtId="0" fontId="9" fillId="0" borderId="29" xfId="0" applyFont="1" applyBorder="1" applyAlignment="1">
      <alignment horizontal="left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left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9" fillId="0" borderId="0" xfId="0" applyFont="1"/>
    <xf numFmtId="2" fontId="9" fillId="0" borderId="29" xfId="0" applyNumberFormat="1" applyFont="1" applyBorder="1" applyAlignment="1">
      <alignment horizontal="center" vertical="center"/>
    </xf>
    <xf numFmtId="0" fontId="14" fillId="0" borderId="0" xfId="0" applyFont="1"/>
    <xf numFmtId="0" fontId="12" fillId="0" borderId="0" xfId="0" applyFont="1" applyAlignment="1">
      <alignment horizontal="left"/>
    </xf>
    <xf numFmtId="2" fontId="1" fillId="2" borderId="0" xfId="0" applyNumberFormat="1" applyFont="1" applyFill="1" applyAlignment="1">
      <alignment vertical="center"/>
    </xf>
    <xf numFmtId="2" fontId="1" fillId="2" borderId="0" xfId="0" applyNumberFormat="1" applyFont="1" applyFill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1" fontId="1" fillId="2" borderId="10" xfId="0" applyNumberFormat="1" applyFont="1" applyFill="1" applyBorder="1" applyAlignment="1">
      <alignment vertical="center" wrapText="1"/>
    </xf>
    <xf numFmtId="0" fontId="10" fillId="0" borderId="0" xfId="0" applyFont="1" applyBorder="1"/>
    <xf numFmtId="14" fontId="10" fillId="0" borderId="0" xfId="0" applyNumberFormat="1" applyFont="1" applyBorder="1"/>
    <xf numFmtId="2" fontId="10" fillId="5" borderId="20" xfId="0" applyNumberFormat="1" applyFont="1" applyFill="1" applyBorder="1" applyAlignment="1">
      <alignment horizontal="center" vertical="center" wrapText="1"/>
    </xf>
    <xf numFmtId="2" fontId="10" fillId="5" borderId="22" xfId="0" applyNumberFormat="1" applyFont="1" applyFill="1" applyBorder="1" applyAlignment="1">
      <alignment horizontal="center" vertical="center"/>
    </xf>
    <xf numFmtId="2" fontId="10" fillId="5" borderId="2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rgb="FF4F81BD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17807</xdr:colOff>
      <xdr:row>0</xdr:row>
      <xdr:rowOff>66675</xdr:rowOff>
    </xdr:from>
    <xdr:to>
      <xdr:col>12</xdr:col>
      <xdr:colOff>438150</xdr:colOff>
      <xdr:row>6</xdr:row>
      <xdr:rowOff>66675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30A3FD8-A59C-4240-8591-28A9185C936C}"/>
            </a:ext>
          </a:extLst>
        </xdr:cNvPr>
        <xdr:cNvSpPr txBox="1"/>
      </xdr:nvSpPr>
      <xdr:spPr>
        <a:xfrm>
          <a:off x="9800162" y="66675"/>
          <a:ext cx="3862282" cy="11645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 pentru mai multe </a:t>
          </a:r>
          <a:r>
            <a:rPr lang="en-US" sz="1100">
              <a:latin typeface="Trebuchet MS" panose="020B0603020202020204" pitchFamily="34" charset="0"/>
            </a:rPr>
            <a:t>inregistrari</a:t>
          </a:r>
          <a:r>
            <a:rPr lang="en-US" sz="1100"/>
            <a:t> se copiaza una</a:t>
          </a:r>
          <a:r>
            <a:rPr lang="en-US" sz="1100" baseline="0"/>
            <a:t> din liniile din tabel si se insereaza deasupra liniei TOTAL</a:t>
          </a:r>
        </a:p>
        <a:p>
          <a:r>
            <a:rPr lang="en-US" sz="1100" baseline="0"/>
            <a:t>- liniile goale din tabele se sterg</a:t>
          </a:r>
        </a:p>
        <a:p>
          <a:endParaRPr lang="en-US" sz="1100" baseline="0"/>
        </a:p>
        <a:p>
          <a:r>
            <a:rPr lang="en-US" sz="1100" baseline="0"/>
            <a:t>- paginile care contin explicatii nu se listeaza</a:t>
          </a:r>
        </a:p>
        <a:p>
          <a:r>
            <a:rPr lang="en-US" sz="1100" baseline="0"/>
            <a:t>- se listeaza foile: "Activitatea de cercetare" si "Punctaj"</a:t>
          </a:r>
          <a:endParaRPr lang="en-US" sz="1100"/>
        </a:p>
      </xdr:txBody>
    </xdr:sp>
    <xdr:clientData/>
  </xdr:twoCellAnchor>
  <xdr:twoCellAnchor>
    <xdr:from>
      <xdr:col>7</xdr:col>
      <xdr:colOff>8281</xdr:colOff>
      <xdr:row>6</xdr:row>
      <xdr:rowOff>265042</xdr:rowOff>
    </xdr:from>
    <xdr:to>
      <xdr:col>12</xdr:col>
      <xdr:colOff>495300</xdr:colOff>
      <xdr:row>10</xdr:row>
      <xdr:rowOff>19049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267BC4E-40E3-4322-8491-6FFC562927BA}"/>
            </a:ext>
          </a:extLst>
        </xdr:cNvPr>
        <xdr:cNvSpPr txBox="1"/>
      </xdr:nvSpPr>
      <xdr:spPr>
        <a:xfrm>
          <a:off x="9790636" y="1429608"/>
          <a:ext cx="3928958" cy="64252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in reviste WOS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(25+30*factor de impact)/numar de autori</a:t>
          </a:r>
        </a:p>
        <a:p>
          <a:r>
            <a:rPr lang="en-US" sz="1100" baseline="0">
              <a:latin typeface="Trebuchet MS" panose="020B0603020202020204" pitchFamily="34" charset="0"/>
            </a:rPr>
            <a:t>Factorul de impact considerat va fi cel pentru anul 2021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6</xdr:col>
      <xdr:colOff>588065</xdr:colOff>
      <xdr:row>17</xdr:row>
      <xdr:rowOff>47626</xdr:rowOff>
    </xdr:from>
    <xdr:to>
      <xdr:col>12</xdr:col>
      <xdr:colOff>457200</xdr:colOff>
      <xdr:row>18</xdr:row>
      <xdr:rowOff>257175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6F6FEE8-6A54-4FA7-B060-0DC48A14F5CE}"/>
            </a:ext>
          </a:extLst>
        </xdr:cNvPr>
        <xdr:cNvSpPr txBox="1"/>
      </xdr:nvSpPr>
      <xdr:spPr>
        <a:xfrm>
          <a:off x="9757944" y="3420554"/>
          <a:ext cx="3923550" cy="45971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 WOS Proceedings 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20/numar de autori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7</xdr:col>
      <xdr:colOff>0</xdr:colOff>
      <xdr:row>28</xdr:row>
      <xdr:rowOff>38100</xdr:rowOff>
    </xdr:from>
    <xdr:to>
      <xdr:col>12</xdr:col>
      <xdr:colOff>504825</xdr:colOff>
      <xdr:row>29</xdr:row>
      <xdr:rowOff>190500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025C64D-003C-4AB0-BE7C-7A3FBF4F08F3}"/>
            </a:ext>
          </a:extLst>
        </xdr:cNvPr>
        <xdr:cNvSpPr txBox="1"/>
      </xdr:nvSpPr>
      <xdr:spPr>
        <a:xfrm>
          <a:off x="9782355" y="5610764"/>
          <a:ext cx="3946764" cy="47157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in reviste  indexate SCOPUS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25/numar de autori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6</xdr:col>
      <xdr:colOff>590549</xdr:colOff>
      <xdr:row>36</xdr:row>
      <xdr:rowOff>0</xdr:rowOff>
    </xdr:from>
    <xdr:to>
      <xdr:col>12</xdr:col>
      <xdr:colOff>495299</xdr:colOff>
      <xdr:row>37</xdr:row>
      <xdr:rowOff>161925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E4487FE-7A76-487B-82E1-67D7C7266697}"/>
            </a:ext>
          </a:extLst>
        </xdr:cNvPr>
        <xdr:cNvSpPr txBox="1"/>
      </xdr:nvSpPr>
      <xdr:spPr>
        <a:xfrm>
          <a:off x="9760428" y="7185804"/>
          <a:ext cx="3959165" cy="50698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 conferinte  indexate  SCOPUS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15/numar de autori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7</xdr:col>
      <xdr:colOff>0</xdr:colOff>
      <xdr:row>52</xdr:row>
      <xdr:rowOff>190499</xdr:rowOff>
    </xdr:from>
    <xdr:to>
      <xdr:col>12</xdr:col>
      <xdr:colOff>485775</xdr:colOff>
      <xdr:row>57</xdr:row>
      <xdr:rowOff>133349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D1C26CB-834F-4BE1-82D3-1CED2E58D740}"/>
            </a:ext>
          </a:extLst>
        </xdr:cNvPr>
        <xdr:cNvSpPr txBox="1"/>
      </xdr:nvSpPr>
      <xdr:spPr>
        <a:xfrm>
          <a:off x="9782355" y="10593956"/>
          <a:ext cx="3927714" cy="11936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Granturi /proiecte </a:t>
          </a:r>
          <a:r>
            <a:rPr lang="en-US" sz="1100" b="1">
              <a:latin typeface="Trebuchet MS" panose="020B0603020202020204" pitchFamily="34" charset="0"/>
            </a:rPr>
            <a:t>de cercetare </a:t>
          </a:r>
          <a:r>
            <a:rPr lang="en-US" sz="1100">
              <a:latin typeface="Trebuchet MS" panose="020B0603020202020204" pitchFamily="34" charset="0"/>
            </a:rPr>
            <a:t>castigate prin competitie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</a:t>
          </a:r>
        </a:p>
        <a:p>
          <a:r>
            <a:rPr lang="en-US" sz="1100" baseline="0">
              <a:latin typeface="Trebuchet MS" panose="020B0603020202020204" pitchFamily="34" charset="0"/>
            </a:rPr>
            <a:t>director grant international: 50*ani</a:t>
          </a:r>
        </a:p>
        <a:p>
          <a:r>
            <a:rPr lang="en-US" sz="1100" baseline="0">
              <a:latin typeface="Trebuchet MS" panose="020B0603020202020204" pitchFamily="34" charset="0"/>
            </a:rPr>
            <a:t>director grant national: 25*ani</a:t>
          </a:r>
        </a:p>
        <a:p>
          <a:r>
            <a:rPr lang="en-US" sz="1100" baseline="0">
              <a:latin typeface="Trebuchet MS" panose="020B0603020202020204" pitchFamily="34" charset="0"/>
            </a:rPr>
            <a:t>membru grant international: 10*ani</a:t>
          </a:r>
        </a:p>
        <a:p>
          <a:r>
            <a:rPr lang="en-US" sz="1100" baseline="0">
              <a:latin typeface="Trebuchet MS" panose="020B0603020202020204" pitchFamily="34" charset="0"/>
            </a:rPr>
            <a:t>membru grant national: 5*ani</a:t>
          </a:r>
        </a:p>
      </xdr:txBody>
    </xdr:sp>
    <xdr:clientData/>
  </xdr:twoCellAnchor>
  <xdr:twoCellAnchor>
    <xdr:from>
      <xdr:col>6</xdr:col>
      <xdr:colOff>590549</xdr:colOff>
      <xdr:row>44</xdr:row>
      <xdr:rowOff>0</xdr:rowOff>
    </xdr:from>
    <xdr:to>
      <xdr:col>12</xdr:col>
      <xdr:colOff>476249</xdr:colOff>
      <xdr:row>48</xdr:row>
      <xdr:rowOff>152400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B46EF05-4713-4668-B5AF-7BA4A3C3A015}"/>
            </a:ext>
          </a:extLst>
        </xdr:cNvPr>
        <xdr:cNvSpPr txBox="1"/>
      </xdr:nvSpPr>
      <xdr:spPr>
        <a:xfrm>
          <a:off x="9760428" y="8798943"/>
          <a:ext cx="3940115" cy="104092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Proprietate intelectuala, brevete de inventie, certificate ORDA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</a:t>
          </a:r>
        </a:p>
        <a:p>
          <a:r>
            <a:rPr lang="en-US" sz="1100" baseline="0">
              <a:latin typeface="Trebuchet MS" panose="020B0603020202020204" pitchFamily="34" charset="0"/>
            </a:rPr>
            <a:t>brevet international: 35/nr autori</a:t>
          </a:r>
        </a:p>
        <a:p>
          <a:r>
            <a:rPr lang="en-US" sz="1100" baseline="0">
              <a:latin typeface="Trebuchet MS" panose="020B0603020202020204" pitchFamily="34" charset="0"/>
            </a:rPr>
            <a:t>brevet national: </a:t>
          </a:r>
          <a:r>
            <a:rPr lang="en-US" sz="110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25/nr autori</a:t>
          </a:r>
          <a:endParaRPr lang="en-US" sz="1100" baseline="0">
            <a:latin typeface="Trebuchet MS" panose="020B0603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T/Anexa4b_activitatea%20stiintifica%20-%20puncta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PT/Anexa4c_gradul%20de%20indeplinire%20standarde%20CNATDC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atea de cercetare"/>
      <sheetName val="Punctaj"/>
      <sheetName val="Indepl standarde CNATDCU-drd"/>
    </sheetNames>
    <sheetDataSet>
      <sheetData sheetId="0">
        <row r="4">
          <cell r="C4" t="str">
            <v>Nnnn Pppp</v>
          </cell>
          <cell r="D4"/>
          <cell r="E4"/>
          <cell r="F4"/>
        </row>
        <row r="5">
          <cell r="C5" t="str">
            <v>Ingineria…...</v>
          </cell>
          <cell r="D5"/>
          <cell r="E5"/>
          <cell r="F5"/>
        </row>
        <row r="15">
          <cell r="F15">
            <v>0</v>
          </cell>
        </row>
        <row r="26">
          <cell r="F26">
            <v>0</v>
          </cell>
        </row>
        <row r="35">
          <cell r="F35">
            <v>0</v>
          </cell>
        </row>
        <row r="43">
          <cell r="F43">
            <v>0</v>
          </cell>
        </row>
        <row r="51">
          <cell r="F51">
            <v>0</v>
          </cell>
        </row>
        <row r="52">
          <cell r="F5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atea de cercetare"/>
      <sheetName val="Punctaj"/>
      <sheetName val="Indepl standarde CNATDCU-drd"/>
    </sheetNames>
    <sheetDataSet>
      <sheetData sheetId="0">
        <row r="4">
          <cell r="C4" t="str">
            <v>Nnnn Pppp</v>
          </cell>
          <cell r="D4"/>
          <cell r="E4"/>
          <cell r="F4"/>
        </row>
        <row r="5">
          <cell r="C5" t="str">
            <v>Ingineria…...</v>
          </cell>
          <cell r="D5"/>
          <cell r="E5"/>
          <cell r="F5"/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6B7074B-A813-4C78-958B-635FBE8FB4BF}" name="Table14" displayName="Table14" ref="A7:F15" totalsRowShown="0" headerRowDxfId="52" dataDxfId="51">
  <sortState ref="A8:G19">
    <sortCondition descending="1" ref="D14:D26"/>
  </sortState>
  <tableColumns count="6">
    <tableColumn id="1" xr3:uid="{20E87D54-5048-4E6F-9EE3-BA58C94A77A9}" name="Nr. crt." dataDxfId="50"/>
    <tableColumn id="2" xr3:uid="{54F84240-8AA1-44D5-A3C7-44D3D4C6CE59}" name="1. Articole in reviste cotate WOS" dataDxfId="49"/>
    <tableColumn id="3" xr3:uid="{1E017EBC-4E3D-465D-9D65-87E857149A98}" name="Revista" dataDxfId="48"/>
    <tableColumn id="7" xr3:uid="{3C57720E-8769-453B-8878-C8B7BF913FF7}" name="Factor de impact" dataDxfId="47"/>
    <tableColumn id="4" xr3:uid="{DF321BFD-9913-430C-96DE-AF651FFBC1DB}" name="Numar de autori" dataDxfId="46"/>
    <tableColumn id="5" xr3:uid="{241B516E-5361-4D81-88B7-8004DEEBDDDD}" name="Punctaj" dataDxfId="4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96BD4D3-178A-42E9-9C27-D9D68E6BEBDC}" name="Table48" displayName="Table48" ref="A18:F26" totalsRowShown="0" headerRowDxfId="44" dataDxfId="43" tableBorderDxfId="42">
  <tableColumns count="6">
    <tableColumn id="1" xr3:uid="{0F1A2AE7-62E2-4239-82DD-6287ABD755ED}" name="Nr. crt." dataDxfId="41"/>
    <tableColumn id="2" xr3:uid="{C07B2C4E-8275-4AD9-9AEA-9FBEEEB7BFC3}" name="2. Articole in volumele unor manifestari stiintifice indexate WOS" dataDxfId="40"/>
    <tableColumn id="3" xr3:uid="{28385BC7-6096-408A-9510-214BF1E70DB5}" name="Conferinta indexata WoS" dataDxfId="39"/>
    <tableColumn id="4" xr3:uid="{1B0EE990-84CD-4EA6-B30E-AB7C5E505814}" name=" " dataDxfId="38"/>
    <tableColumn id="5" xr3:uid="{E166FD0F-49B1-4637-A9CE-C95508F8F56E}" name="Numar de autori" dataDxfId="37"/>
    <tableColumn id="6" xr3:uid="{2448DD43-6D09-44E1-892A-F8B7DC665AD9}" name="Punctaj" dataDxfId="3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B5DAE9A-132E-456D-8501-71FC2FDE0BF5}" name="Table59" displayName="Table59" ref="A37:F43" totalsRowShown="0" headerRowDxfId="35" dataDxfId="34" tableBorderDxfId="33">
  <tableColumns count="6">
    <tableColumn id="1" xr3:uid="{C52F9FCC-B049-4719-B730-1DD6C4AC887A}" name="Nr. crt." dataDxfId="32"/>
    <tableColumn id="2" xr3:uid="{F236770D-F55A-4E0B-BEE8-1A5233A08A55}" name="4. Articole in volumele unor manifestari stiintifice indexate SCOPUS" dataDxfId="31"/>
    <tableColumn id="3" xr3:uid="{19340924-9703-4FE5-BE78-2B800D020241}" name="Conferinta  SCOPUS" dataDxfId="30"/>
    <tableColumn id="4" xr3:uid="{FF94D092-8118-49E7-BD48-BB9BB082B4FF}" name="Indexata in" dataDxfId="29"/>
    <tableColumn id="5" xr3:uid="{FB965B39-402F-44ED-A14A-885EDD9CFC95}" name="Numar de autori" dataDxfId="28"/>
    <tableColumn id="6" xr3:uid="{29E74B42-0278-4EA9-803B-DB92B243D405}" name="Punctaj" dataDxfId="2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ECA0E1B-7612-4403-A2F7-A01F64F474C7}" name="Table610" displayName="Table610" ref="A29:F35" totalsRowShown="0" headerRowDxfId="26" dataDxfId="25" tableBorderDxfId="24">
  <tableColumns count="6">
    <tableColumn id="1" xr3:uid="{05622A11-5568-4AD7-B9B1-D2D3322AFCD9}" name="Nr. crt." dataDxfId="23"/>
    <tableColumn id="2" xr3:uid="{BC8A2A71-D7B4-4B66-BADB-5ED0F4BC2020}" name="3. Articole in reviste indexate SCOPUS" dataDxfId="22"/>
    <tableColumn id="3" xr3:uid="{6C5536B1-643C-465C-9332-92A5824ABCFF}" name="Revista" dataDxfId="21"/>
    <tableColumn id="4" xr3:uid="{C7974E63-A993-4BEF-AADB-DBB0D8842122}" name="Indexata in" dataDxfId="20"/>
    <tableColumn id="5" xr3:uid="{5B9FBEBE-8632-4E31-906E-1B822DC8C36F}" name="Numar de autori" dataDxfId="19"/>
    <tableColumn id="6" xr3:uid="{530BEDA3-EBCD-4017-8639-FAB4EC65A254}" name="Punctaj" dataDxfId="1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374F12D-8C10-4C23-B50E-737B8E03174A}" name="Table61012" displayName="Table61012" ref="A54:F62" totalsRowShown="0" headerRowDxfId="17" dataDxfId="16" tableBorderDxfId="15">
  <tableColumns count="6">
    <tableColumn id="1" xr3:uid="{99E49CFE-1C86-4A03-B819-C5DA803324EF}" name="Nr. crt." dataDxfId="14"/>
    <tableColumn id="2" xr3:uid="{2B92F186-006D-476A-9AED-CF9F859B72CD}" name="Granturi / proiecte castigate prin competitie sau Contracte cu agenti economici in valoare de minimum 10000 USD echivalent incasati, in institutii de invatamant sau cercetare care sunt IOSUD" dataDxfId="13"/>
    <tableColumn id="3" xr3:uid="{34633701-CF0A-4B5E-9186-646DEF36368B}" name="Functia (Director/Membru)" dataDxfId="12"/>
    <tableColumn id="4" xr3:uid="{A7A8119A-482E-4A87-8BA5-89CDF1309837}" name="Ani" dataDxfId="11"/>
    <tableColumn id="5" xr3:uid="{899209B7-60EF-4FF9-8D4C-A1EE63820F7E}" name="International / National" dataDxfId="10"/>
    <tableColumn id="6" xr3:uid="{DC3952E6-C525-4CBA-A465-D24A361FF0E5}" name="Punctaj" dataDxfId="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00C515A-87D9-472C-B402-2213A41322F3}" name="Table592" displayName="Table592" ref="A45:F52" totalsRowShown="0" headerRowDxfId="8" dataDxfId="7" tableBorderDxfId="6">
  <tableColumns count="6">
    <tableColumn id="1" xr3:uid="{051D7AC5-B47E-4D8D-899A-FD0E91C9CF80}" name="Nr. crt." dataDxfId="5"/>
    <tableColumn id="2" xr3:uid="{7F34F9FE-B5BA-453F-93BF-6D07B81CB00A}" name="5-6. Proprietate intelectuala, brevete de inventie, certificate ORDA" dataDxfId="4"/>
    <tableColumn id="3" xr3:uid="{933639BB-A37C-4892-929E-81AC8AA1207B}" name="International / National" dataDxfId="3"/>
    <tableColumn id="4" xr3:uid="{E188E83D-AF43-4440-B81B-BB5755463CD8}" name="An" dataDxfId="2"/>
    <tableColumn id="5" xr3:uid="{1525821E-80D4-4800-89BC-6F80836CC888}" name="Numar de autori" dataDxfId="1"/>
    <tableColumn id="6" xr3:uid="{0CEBCCC1-13D5-423F-853D-1E1DCA532774}" name="Punctaj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view="pageBreakPreview" zoomScaleNormal="60" zoomScaleSheetLayoutView="100" workbookViewId="0"/>
  </sheetViews>
  <sheetFormatPr defaultColWidth="9" defaultRowHeight="16.3" x14ac:dyDescent="0.35"/>
  <cols>
    <col min="1" max="1" width="8.625" style="2" customWidth="1"/>
    <col min="2" max="2" width="64.625" style="2" customWidth="1"/>
    <col min="3" max="3" width="28.875" style="2" customWidth="1"/>
    <col min="4" max="4" width="9.625" style="2" customWidth="1"/>
    <col min="5" max="5" width="11.375" style="2" customWidth="1"/>
    <col min="6" max="6" width="9.75" style="2" customWidth="1"/>
    <col min="7" max="7" width="9" style="2"/>
    <col min="8" max="8" width="9" style="52"/>
    <col min="9" max="9" width="13.875" style="52" customWidth="1"/>
    <col min="10" max="13" width="9" style="52"/>
    <col min="14" max="14" width="9.125" customWidth="1"/>
    <col min="15" max="16384" width="9" style="2"/>
  </cols>
  <sheetData>
    <row r="1" spans="1:6" x14ac:dyDescent="0.35">
      <c r="A1" s="1"/>
      <c r="C1" s="3"/>
      <c r="D1" s="3"/>
      <c r="E1" s="1"/>
      <c r="F1" s="4" t="s">
        <v>0</v>
      </c>
    </row>
    <row r="2" spans="1:6" x14ac:dyDescent="0.35">
      <c r="A2" s="1"/>
      <c r="B2" s="9" t="s">
        <v>1</v>
      </c>
      <c r="C2" s="3"/>
      <c r="D2" s="3"/>
      <c r="E2" s="1"/>
      <c r="F2" s="5"/>
    </row>
    <row r="3" spans="1:6" ht="17" thickBot="1" x14ac:dyDescent="0.4">
      <c r="A3" s="1"/>
      <c r="C3" s="3"/>
      <c r="D3" s="3"/>
      <c r="E3" s="1"/>
      <c r="F3" s="5"/>
    </row>
    <row r="4" spans="1:6" ht="17" thickBot="1" x14ac:dyDescent="0.4">
      <c r="A4" s="1"/>
      <c r="B4" s="10" t="s">
        <v>2</v>
      </c>
      <c r="C4" s="94" t="s">
        <v>3</v>
      </c>
      <c r="D4" s="94"/>
      <c r="E4" s="94"/>
      <c r="F4" s="94"/>
    </row>
    <row r="5" spans="1:6" ht="17" thickBot="1" x14ac:dyDescent="0.4">
      <c r="A5" s="1"/>
      <c r="B5" s="11" t="s">
        <v>4</v>
      </c>
      <c r="C5" s="94" t="s">
        <v>5</v>
      </c>
      <c r="D5" s="94"/>
      <c r="E5" s="94"/>
      <c r="F5" s="94"/>
    </row>
    <row r="6" spans="1:6" x14ac:dyDescent="0.35">
      <c r="A6" s="1"/>
      <c r="C6" s="3"/>
      <c r="D6" s="3"/>
      <c r="E6" s="1"/>
      <c r="F6" s="5"/>
    </row>
    <row r="7" spans="1:6" ht="32.6" x14ac:dyDescent="0.35">
      <c r="A7" s="12" t="s">
        <v>6</v>
      </c>
      <c r="B7" s="13" t="s">
        <v>7</v>
      </c>
      <c r="C7" s="13" t="s">
        <v>8</v>
      </c>
      <c r="D7" s="12" t="s">
        <v>9</v>
      </c>
      <c r="E7" s="13" t="s">
        <v>10</v>
      </c>
      <c r="F7" s="13" t="s">
        <v>11</v>
      </c>
    </row>
    <row r="8" spans="1:6" x14ac:dyDescent="0.35">
      <c r="A8" s="12">
        <v>1</v>
      </c>
      <c r="B8" s="13"/>
      <c r="C8" s="7"/>
      <c r="D8" s="12"/>
      <c r="E8" s="12"/>
      <c r="F8" s="85">
        <f>IF(Table14[[#This Row],[Numar de autori]]&gt;0, (25+30*D8)/E8,0)</f>
        <v>0</v>
      </c>
    </row>
    <row r="9" spans="1:6" x14ac:dyDescent="0.35">
      <c r="A9" s="12">
        <v>2</v>
      </c>
      <c r="B9" s="13"/>
      <c r="C9" s="7"/>
      <c r="D9" s="14"/>
      <c r="E9" s="12"/>
      <c r="F9" s="85">
        <f>IF(Table14[[#This Row],[Numar de autori]]&gt;0, (25+30*D9)/E9,0)</f>
        <v>0</v>
      </c>
    </row>
    <row r="10" spans="1:6" x14ac:dyDescent="0.35">
      <c r="A10" s="12">
        <v>3</v>
      </c>
      <c r="B10" s="15"/>
      <c r="C10" s="13"/>
      <c r="D10" s="14"/>
      <c r="E10" s="12"/>
      <c r="F10" s="85">
        <f>IF(Table14[[#This Row],[Numar de autori]]&gt;0, (25+30*D10)/E10,0)</f>
        <v>0</v>
      </c>
    </row>
    <row r="11" spans="1:6" x14ac:dyDescent="0.35">
      <c r="A11" s="12">
        <v>4</v>
      </c>
      <c r="B11" s="16"/>
      <c r="C11" s="13"/>
      <c r="D11" s="14"/>
      <c r="E11" s="12"/>
      <c r="F11" s="85">
        <f>IF(Table14[[#This Row],[Numar de autori]]&gt;0, (25+30*D11)/E11,0)</f>
        <v>0</v>
      </c>
    </row>
    <row r="12" spans="1:6" x14ac:dyDescent="0.35">
      <c r="A12" s="12">
        <v>6</v>
      </c>
      <c r="B12" s="17"/>
      <c r="C12" s="13"/>
      <c r="D12" s="14"/>
      <c r="E12" s="12"/>
      <c r="F12" s="85">
        <f>IF(Table14[[#This Row],[Numar de autori]]&gt;0, (25+30*D12)/E12,0)</f>
        <v>0</v>
      </c>
    </row>
    <row r="13" spans="1:6" x14ac:dyDescent="0.35">
      <c r="A13" s="12">
        <v>7</v>
      </c>
      <c r="B13" s="17"/>
      <c r="C13" s="13"/>
      <c r="D13" s="14"/>
      <c r="E13" s="12"/>
      <c r="F13" s="85">
        <f>IF(Table14[[#This Row],[Numar de autori]]&gt;0, (25+30*D13)/E13,0)</f>
        <v>0</v>
      </c>
    </row>
    <row r="14" spans="1:6" x14ac:dyDescent="0.35">
      <c r="A14" s="14">
        <v>8</v>
      </c>
      <c r="B14" s="18"/>
      <c r="C14" s="13"/>
      <c r="D14" s="14"/>
      <c r="E14" s="12"/>
      <c r="F14" s="85">
        <f>IF(Table14[[#This Row],[Numar de autori]]&gt;0, (25+30*D14)/E14,0)</f>
        <v>0</v>
      </c>
    </row>
    <row r="15" spans="1:6" x14ac:dyDescent="0.35">
      <c r="A15" s="6"/>
      <c r="B15" s="19" t="s">
        <v>12</v>
      </c>
      <c r="C15" s="20">
        <f>COUNTA(C8:C14)</f>
        <v>0</v>
      </c>
      <c r="D15" s="21">
        <f>SUM(D8:D14)</f>
        <v>0</v>
      </c>
      <c r="E15" s="22"/>
      <c r="F15" s="23">
        <f>SUM(F8:F14)</f>
        <v>0</v>
      </c>
    </row>
    <row r="16" spans="1:6" x14ac:dyDescent="0.35">
      <c r="A16" s="14"/>
      <c r="B16" s="24"/>
      <c r="C16" s="13"/>
      <c r="D16" s="13"/>
      <c r="E16" s="14"/>
      <c r="F16" s="12"/>
    </row>
    <row r="17" spans="1:6" x14ac:dyDescent="0.35">
      <c r="A17" s="1"/>
      <c r="C17" s="3"/>
      <c r="D17" s="3"/>
      <c r="E17" s="1"/>
      <c r="F17" s="5"/>
    </row>
    <row r="18" spans="1:6" ht="32.6" x14ac:dyDescent="0.35">
      <c r="A18" s="25" t="s">
        <v>6</v>
      </c>
      <c r="B18" s="26" t="s">
        <v>13</v>
      </c>
      <c r="C18" s="26" t="s">
        <v>14</v>
      </c>
      <c r="D18" s="26" t="s">
        <v>15</v>
      </c>
      <c r="E18" s="26" t="s">
        <v>10</v>
      </c>
      <c r="F18" s="27" t="s">
        <v>11</v>
      </c>
    </row>
    <row r="19" spans="1:6" x14ac:dyDescent="0.35">
      <c r="A19" s="14">
        <v>1</v>
      </c>
      <c r="B19" s="13"/>
      <c r="C19" s="13"/>
      <c r="D19" s="13"/>
      <c r="E19" s="28"/>
      <c r="F19" s="30">
        <f>IF(Table48[[#This Row],[Numar de autori]]&gt;0, 20/Table48[[#This Row],[Numar de autori]],0)</f>
        <v>0</v>
      </c>
    </row>
    <row r="20" spans="1:6" x14ac:dyDescent="0.35">
      <c r="A20" s="14">
        <v>2</v>
      </c>
      <c r="B20" s="3"/>
      <c r="C20" s="13"/>
      <c r="D20" s="13"/>
      <c r="E20" s="28"/>
      <c r="F20" s="30">
        <f>IF(Table48[[#This Row],[Numar de autori]]&gt;0, 20/Table48[[#This Row],[Numar de autori]],0)</f>
        <v>0</v>
      </c>
    </row>
    <row r="21" spans="1:6" x14ac:dyDescent="0.35">
      <c r="A21" s="14">
        <v>3</v>
      </c>
      <c r="B21" s="3"/>
      <c r="C21" s="13"/>
      <c r="D21" s="13"/>
      <c r="E21" s="28"/>
      <c r="F21" s="30">
        <f>IF(Table48[[#This Row],[Numar de autori]]&gt;0, 20/Table48[[#This Row],[Numar de autori]],0)</f>
        <v>0</v>
      </c>
    </row>
    <row r="22" spans="1:6" x14ac:dyDescent="0.35">
      <c r="A22" s="14">
        <v>4</v>
      </c>
      <c r="B22" s="13"/>
      <c r="C22" s="13"/>
      <c r="D22" s="13"/>
      <c r="E22" s="28"/>
      <c r="F22" s="30">
        <f>IF(Table48[[#This Row],[Numar de autori]]&gt;0, 20/Table48[[#This Row],[Numar de autori]],0)</f>
        <v>0</v>
      </c>
    </row>
    <row r="23" spans="1:6" x14ac:dyDescent="0.35">
      <c r="A23" s="14">
        <v>5</v>
      </c>
      <c r="B23" s="13"/>
      <c r="C23" s="13"/>
      <c r="D23" s="13"/>
      <c r="E23" s="28"/>
      <c r="F23" s="30">
        <f>IF(Table48[[#This Row],[Numar de autori]]&gt;0, 20/Table48[[#This Row],[Numar de autori]],0)</f>
        <v>0</v>
      </c>
    </row>
    <row r="24" spans="1:6" x14ac:dyDescent="0.35">
      <c r="A24" s="14">
        <v>6</v>
      </c>
      <c r="B24" s="13"/>
      <c r="C24" s="13"/>
      <c r="D24" s="13"/>
      <c r="E24" s="28"/>
      <c r="F24" s="30">
        <f>IF(Table48[[#This Row],[Numar de autori]]&gt;0, 20/Table48[[#This Row],[Numar de autori]],0)</f>
        <v>0</v>
      </c>
    </row>
    <row r="25" spans="1:6" x14ac:dyDescent="0.35">
      <c r="A25" s="14">
        <v>7</v>
      </c>
      <c r="B25" s="13"/>
      <c r="C25" s="13"/>
      <c r="D25" s="13"/>
      <c r="E25" s="28"/>
      <c r="F25" s="30">
        <f>IF(Table48[[#This Row],[Numar de autori]]&gt;0, 20/Table48[[#This Row],[Numar de autori]],0)</f>
        <v>0</v>
      </c>
    </row>
    <row r="26" spans="1:6" x14ac:dyDescent="0.35">
      <c r="A26" s="6"/>
      <c r="B26" s="19" t="s">
        <v>16</v>
      </c>
      <c r="C26" s="19">
        <f>COUNTA(C19:C25)</f>
        <v>0</v>
      </c>
      <c r="D26" s="29"/>
      <c r="E26" s="29"/>
      <c r="F26" s="30">
        <f>SUM(F19:F25)</f>
        <v>0</v>
      </c>
    </row>
    <row r="27" spans="1:6" x14ac:dyDescent="0.35">
      <c r="A27" s="1"/>
      <c r="C27" s="3"/>
      <c r="D27" s="3"/>
      <c r="E27" s="1"/>
      <c r="F27" s="5"/>
    </row>
    <row r="28" spans="1:6" x14ac:dyDescent="0.35">
      <c r="A28" s="1"/>
      <c r="C28" s="3"/>
      <c r="D28" s="3"/>
      <c r="E28" s="1"/>
      <c r="F28" s="5"/>
    </row>
    <row r="29" spans="1:6" ht="32.6" x14ac:dyDescent="0.35">
      <c r="A29" s="25" t="s">
        <v>6</v>
      </c>
      <c r="B29" s="26" t="s">
        <v>17</v>
      </c>
      <c r="C29" s="26" t="s">
        <v>8</v>
      </c>
      <c r="D29" s="31" t="s">
        <v>18</v>
      </c>
      <c r="E29" s="26" t="s">
        <v>10</v>
      </c>
      <c r="F29" s="27" t="s">
        <v>11</v>
      </c>
    </row>
    <row r="30" spans="1:6" x14ac:dyDescent="0.35">
      <c r="A30" s="32">
        <v>1</v>
      </c>
      <c r="B30" s="13"/>
      <c r="C30" s="7"/>
      <c r="D30" s="7"/>
      <c r="E30" s="33"/>
      <c r="F30" s="36">
        <f>IF(Table610[[#This Row],[Numar de autori]]&gt;0, 25/Table610[[#This Row],[Numar de autori]],0)</f>
        <v>0</v>
      </c>
    </row>
    <row r="31" spans="1:6" x14ac:dyDescent="0.35">
      <c r="A31" s="32"/>
      <c r="B31" s="7"/>
      <c r="C31" s="7"/>
      <c r="D31" s="7"/>
      <c r="E31" s="33"/>
      <c r="F31" s="36">
        <f>IF(Table610[[#This Row],[Numar de autori]]&gt;0, 25/Table610[[#This Row],[Numar de autori]],0)</f>
        <v>0</v>
      </c>
    </row>
    <row r="32" spans="1:6" x14ac:dyDescent="0.35">
      <c r="A32" s="32"/>
      <c r="B32" s="7"/>
      <c r="C32" s="7"/>
      <c r="D32" s="7"/>
      <c r="E32" s="33"/>
      <c r="F32" s="36">
        <f>IF(Table610[[#This Row],[Numar de autori]]&gt;0, 25/Table610[[#This Row],[Numar de autori]],0)</f>
        <v>0</v>
      </c>
    </row>
    <row r="33" spans="1:6" x14ac:dyDescent="0.35">
      <c r="A33" s="32"/>
      <c r="B33" s="7"/>
      <c r="C33" s="7"/>
      <c r="D33" s="7"/>
      <c r="E33" s="33"/>
      <c r="F33" s="36">
        <f>IF(Table610[[#This Row],[Numar de autori]]&gt;0, 25/Table610[[#This Row],[Numar de autori]],0)</f>
        <v>0</v>
      </c>
    </row>
    <row r="34" spans="1:6" x14ac:dyDescent="0.35">
      <c r="A34" s="32"/>
      <c r="B34" s="7"/>
      <c r="C34" s="7"/>
      <c r="D34" s="7"/>
      <c r="E34" s="33"/>
      <c r="F34" s="36">
        <f>IF(Table610[[#This Row],[Numar de autori]]&gt;0, 25/Table610[[#This Row],[Numar de autori]],0)</f>
        <v>0</v>
      </c>
    </row>
    <row r="35" spans="1:6" x14ac:dyDescent="0.35">
      <c r="A35" s="22"/>
      <c r="B35" s="19" t="s">
        <v>19</v>
      </c>
      <c r="C35" s="19">
        <f>COUNTIF(E30:E34,"&gt;0")</f>
        <v>0</v>
      </c>
      <c r="D35" s="34"/>
      <c r="E35" s="35"/>
      <c r="F35" s="36">
        <f>SUM(F30:F34)</f>
        <v>0</v>
      </c>
    </row>
    <row r="36" spans="1:6" x14ac:dyDescent="0.35">
      <c r="A36" s="14"/>
      <c r="B36" s="37"/>
      <c r="C36" s="13"/>
      <c r="D36" s="13"/>
      <c r="E36" s="14"/>
      <c r="F36" s="14"/>
    </row>
    <row r="37" spans="1:6" ht="32.6" x14ac:dyDescent="0.35">
      <c r="A37" s="25" t="s">
        <v>6</v>
      </c>
      <c r="B37" s="26" t="s">
        <v>20</v>
      </c>
      <c r="C37" s="26" t="s">
        <v>21</v>
      </c>
      <c r="D37" s="38" t="s">
        <v>18</v>
      </c>
      <c r="E37" s="26" t="s">
        <v>10</v>
      </c>
      <c r="F37" s="27" t="s">
        <v>11</v>
      </c>
    </row>
    <row r="38" spans="1:6" x14ac:dyDescent="0.35">
      <c r="A38" s="14">
        <v>1</v>
      </c>
      <c r="B38" s="13"/>
      <c r="C38" s="13"/>
      <c r="D38" s="39"/>
      <c r="E38" s="14"/>
      <c r="F38" s="36">
        <f>IF(Table59[[#This Row],[Numar de autori]]&gt;0, 15/Table59[[#This Row],[Numar de autori]],0)</f>
        <v>0</v>
      </c>
    </row>
    <row r="39" spans="1:6" x14ac:dyDescent="0.35">
      <c r="A39" s="14"/>
      <c r="B39" s="40"/>
      <c r="C39" s="7"/>
      <c r="D39" s="39"/>
      <c r="E39" s="14"/>
      <c r="F39" s="36">
        <f>IF(Table59[[#This Row],[Numar de autori]]&gt;0, 15/Table59[[#This Row],[Numar de autori]],0)</f>
        <v>0</v>
      </c>
    </row>
    <row r="40" spans="1:6" x14ac:dyDescent="0.35">
      <c r="A40" s="14"/>
      <c r="B40" s="40"/>
      <c r="C40" s="7"/>
      <c r="D40" s="12"/>
      <c r="E40" s="14"/>
      <c r="F40" s="36">
        <f>IF(Table59[[#This Row],[Numar de autori]]&gt;0, 15/Table59[[#This Row],[Numar de autori]],0)</f>
        <v>0</v>
      </c>
    </row>
    <row r="41" spans="1:6" x14ac:dyDescent="0.35">
      <c r="A41" s="14"/>
      <c r="B41" s="13"/>
      <c r="C41" s="13"/>
      <c r="D41" s="12"/>
      <c r="E41" s="14"/>
      <c r="F41" s="36">
        <f>IF(Table59[[#This Row],[Numar de autori]]&gt;0, 15/Table59[[#This Row],[Numar de autori]],0)</f>
        <v>0</v>
      </c>
    </row>
    <row r="42" spans="1:6" x14ac:dyDescent="0.35">
      <c r="A42" s="14"/>
      <c r="B42" s="3"/>
      <c r="C42" s="13"/>
      <c r="D42" s="39"/>
      <c r="E42" s="14"/>
      <c r="F42" s="36">
        <f>IF(Table59[[#This Row],[Numar de autori]]&gt;0, 15/Table59[[#This Row],[Numar de autori]],0)</f>
        <v>0</v>
      </c>
    </row>
    <row r="43" spans="1:6" x14ac:dyDescent="0.35">
      <c r="A43" s="22"/>
      <c r="B43" s="19" t="s">
        <v>22</v>
      </c>
      <c r="C43" s="19">
        <f>COUNTA(C38:C42)</f>
        <v>0</v>
      </c>
      <c r="D43" s="34"/>
      <c r="E43" s="6"/>
      <c r="F43" s="36">
        <f>SUM(F38:F42)</f>
        <v>0</v>
      </c>
    </row>
    <row r="44" spans="1:6" x14ac:dyDescent="0.35">
      <c r="A44" s="1"/>
      <c r="C44" s="3"/>
      <c r="D44" s="3"/>
      <c r="E44" s="1"/>
      <c r="F44" s="5"/>
    </row>
    <row r="45" spans="1:6" ht="32.6" x14ac:dyDescent="0.35">
      <c r="A45" s="25" t="s">
        <v>6</v>
      </c>
      <c r="B45" s="26" t="s">
        <v>23</v>
      </c>
      <c r="C45" s="26" t="s">
        <v>24</v>
      </c>
      <c r="D45" s="31" t="s">
        <v>25</v>
      </c>
      <c r="E45" s="26" t="s">
        <v>10</v>
      </c>
      <c r="F45" s="27" t="s">
        <v>11</v>
      </c>
    </row>
    <row r="46" spans="1:6" x14ac:dyDescent="0.35">
      <c r="A46" s="14">
        <v>1</v>
      </c>
      <c r="B46" s="13"/>
      <c r="C46" s="13"/>
      <c r="D46" s="12"/>
      <c r="E46" s="14"/>
      <c r="F46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47" spans="1:6" x14ac:dyDescent="0.35">
      <c r="A47" s="14">
        <v>2</v>
      </c>
      <c r="B47" s="13"/>
      <c r="C47" s="13"/>
      <c r="D47" s="12"/>
      <c r="E47" s="14"/>
      <c r="F47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48" spans="1:6" x14ac:dyDescent="0.35">
      <c r="A48" s="14"/>
      <c r="B48" s="40"/>
      <c r="C48" s="13"/>
      <c r="D48" s="12"/>
      <c r="E48" s="14"/>
      <c r="F48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49" spans="1:9" x14ac:dyDescent="0.35">
      <c r="A49" s="14"/>
      <c r="B49" s="13"/>
      <c r="C49" s="13"/>
      <c r="D49" s="12"/>
      <c r="E49" s="14"/>
      <c r="F49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50" spans="1:9" x14ac:dyDescent="0.35">
      <c r="A50" s="14"/>
      <c r="B50" s="3"/>
      <c r="C50" s="13"/>
      <c r="D50" s="12"/>
      <c r="E50" s="14"/>
      <c r="F50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51" spans="1:9" x14ac:dyDescent="0.35">
      <c r="A51" s="22"/>
      <c r="B51" s="19" t="s">
        <v>26</v>
      </c>
      <c r="C51" s="19">
        <f>COUNTIF(C46:C50, "International")</f>
        <v>0</v>
      </c>
      <c r="D51" s="34"/>
      <c r="E51" s="6"/>
      <c r="F51" s="41">
        <f>SUMIF(C46:C50,"International",F46:F50)</f>
        <v>0</v>
      </c>
    </row>
    <row r="52" spans="1:9" x14ac:dyDescent="0.35">
      <c r="A52" s="6"/>
      <c r="B52" s="19" t="s">
        <v>27</v>
      </c>
      <c r="C52" s="19">
        <f>COUNTIF(C46:C50, "National")</f>
        <v>0</v>
      </c>
      <c r="D52" s="22"/>
      <c r="E52" s="6"/>
      <c r="F52" s="41">
        <f>SUMIF(C46:C50,"National", F46:F50)</f>
        <v>0</v>
      </c>
    </row>
    <row r="53" spans="1:9" x14ac:dyDescent="0.35">
      <c r="A53" s="1"/>
      <c r="C53" s="3"/>
      <c r="D53" s="3"/>
      <c r="E53" s="1"/>
      <c r="F53" s="5"/>
    </row>
    <row r="54" spans="1:9" ht="65.25" x14ac:dyDescent="0.35">
      <c r="A54" s="25" t="s">
        <v>6</v>
      </c>
      <c r="B54" s="42" t="s">
        <v>28</v>
      </c>
      <c r="C54" s="42" t="s">
        <v>29</v>
      </c>
      <c r="D54" s="43" t="s">
        <v>30</v>
      </c>
      <c r="E54" s="44" t="s">
        <v>24</v>
      </c>
      <c r="F54" s="8" t="s">
        <v>11</v>
      </c>
      <c r="I54" s="53"/>
    </row>
    <row r="55" spans="1:9" x14ac:dyDescent="0.35">
      <c r="A55" s="12">
        <v>1</v>
      </c>
      <c r="B55" s="7"/>
      <c r="C55" s="13"/>
      <c r="D55" s="12"/>
      <c r="E55" s="13"/>
      <c r="F55" s="86">
        <f>IF(Table61012[[#This Row],[Functia (Director/Membru)]]="Director",5,1)*IF(Table61012[[#This Row],[International / National]]="International",4,2)*Table61012[[#This Row],[Ani]]*2.5</f>
        <v>0</v>
      </c>
      <c r="I55" s="53"/>
    </row>
    <row r="56" spans="1:9" x14ac:dyDescent="0.35">
      <c r="A56" s="12">
        <v>2</v>
      </c>
      <c r="B56" s="7"/>
      <c r="C56" s="13"/>
      <c r="D56" s="12"/>
      <c r="E56" s="13"/>
      <c r="F56" s="86">
        <f>IF(Table61012[[#This Row],[Functia (Director/Membru)]]="Director",5,1)*IF(Table61012[[#This Row],[International / National]]="International",4,2)*Table61012[[#This Row],[Ani]]*2.5</f>
        <v>0</v>
      </c>
    </row>
    <row r="57" spans="1:9" x14ac:dyDescent="0.35">
      <c r="A57" s="12"/>
      <c r="B57" s="13"/>
      <c r="C57" s="13"/>
      <c r="D57" s="12"/>
      <c r="E57" s="13"/>
      <c r="F57" s="86">
        <f>IF(Table61012[[#This Row],[Functia (Director/Membru)]]="Director",5,1)*IF(Table61012[[#This Row],[International / National]]="International",4,2)*Table61012[[#This Row],[Ani]]*2.5</f>
        <v>0</v>
      </c>
      <c r="I57" s="54"/>
    </row>
    <row r="58" spans="1:9" x14ac:dyDescent="0.35">
      <c r="A58" s="12"/>
      <c r="B58" s="13"/>
      <c r="C58" s="13"/>
      <c r="D58" s="12"/>
      <c r="E58" s="13"/>
      <c r="F58" s="86">
        <f>IF(Table61012[[#This Row],[Functia (Director/Membru)]]="Director",5,1)*IF(Table61012[[#This Row],[International / National]]="International",4,2)*Table61012[[#This Row],[Ani]]*2.5</f>
        <v>0</v>
      </c>
      <c r="I58" s="54"/>
    </row>
    <row r="59" spans="1:9" x14ac:dyDescent="0.35">
      <c r="A59" s="12"/>
      <c r="B59" s="13"/>
      <c r="C59" s="13"/>
      <c r="D59" s="12"/>
      <c r="E59" s="13"/>
      <c r="F59" s="86">
        <f>IF(Table61012[[#This Row],[Functia (Director/Membru)]]="Director",5,1)*IF(Table61012[[#This Row],[International / National]]="International",4,2)*Table61012[[#This Row],[Ani]]*2.5</f>
        <v>0</v>
      </c>
    </row>
    <row r="60" spans="1:9" x14ac:dyDescent="0.35">
      <c r="A60" s="12"/>
      <c r="B60" s="13"/>
      <c r="C60" s="13"/>
      <c r="D60" s="12"/>
      <c r="E60" s="13"/>
      <c r="F60" s="86">
        <f>IF(Table61012[[#This Row],[Functia (Director/Membru)]]="Director",5,1)*IF(Table61012[[#This Row],[International / National]]="International",4,2)*Table61012[[#This Row],[Ani]]*2.5</f>
        <v>0</v>
      </c>
    </row>
    <row r="61" spans="1:9" x14ac:dyDescent="0.35">
      <c r="A61" s="12"/>
      <c r="B61" s="13"/>
      <c r="C61" s="13"/>
      <c r="D61" s="12"/>
      <c r="E61" s="13"/>
      <c r="F61" s="86">
        <f>IF(Table61012[[#This Row],[Functia (Director/Membru)]]="Director",5,1)*IF(Table61012[[#This Row],[International / National]]="International",4,2)*Table61012[[#This Row],[Ani]]*2.5</f>
        <v>0</v>
      </c>
    </row>
    <row r="62" spans="1:9" x14ac:dyDescent="0.35">
      <c r="A62" s="22"/>
      <c r="B62" s="19" t="s">
        <v>31</v>
      </c>
      <c r="C62" s="19">
        <f>COUNTA(C55:C61)</f>
        <v>0</v>
      </c>
      <c r="D62" s="19"/>
      <c r="E62" s="34"/>
      <c r="F62" s="45">
        <f>SUM(F55:F61)</f>
        <v>0</v>
      </c>
    </row>
    <row r="63" spans="1:9" x14ac:dyDescent="0.35">
      <c r="A63" s="46"/>
      <c r="B63" s="47" t="s">
        <v>32</v>
      </c>
      <c r="C63" s="47"/>
      <c r="D63" s="47"/>
      <c r="E63" s="48"/>
      <c r="F63" s="87">
        <f>SUMIFS(F$55:F$61,C$55:C$61,"Director",E$55:E$61,"International")</f>
        <v>0</v>
      </c>
    </row>
    <row r="64" spans="1:9" x14ac:dyDescent="0.35">
      <c r="A64" s="46"/>
      <c r="B64" s="47" t="s">
        <v>33</v>
      </c>
      <c r="C64" s="47"/>
      <c r="D64" s="47"/>
      <c r="E64" s="48"/>
      <c r="F64" s="87">
        <f>SUMIFS(F$55:F$61,C$55:C$61,"Director",E$55:E$61,"National")</f>
        <v>0</v>
      </c>
    </row>
    <row r="65" spans="1:6" x14ac:dyDescent="0.35">
      <c r="A65" s="46"/>
      <c r="B65" s="47" t="s">
        <v>34</v>
      </c>
      <c r="C65" s="47"/>
      <c r="D65" s="47"/>
      <c r="E65" s="48"/>
      <c r="F65" s="87">
        <f>SUMIFS(F$55:F$61,C$55:C$61,"Membru",E$55:E$61,"International")</f>
        <v>0</v>
      </c>
    </row>
    <row r="66" spans="1:6" x14ac:dyDescent="0.35">
      <c r="A66" s="46"/>
      <c r="B66" s="47" t="s">
        <v>35</v>
      </c>
      <c r="C66" s="47"/>
      <c r="D66" s="47"/>
      <c r="E66" s="48"/>
      <c r="F66" s="87">
        <f>SUMIFS(F$55:F$61,C$55:C$61,"Membru",E$55:E$61,"National")</f>
        <v>0</v>
      </c>
    </row>
    <row r="67" spans="1:6" x14ac:dyDescent="0.35">
      <c r="A67" s="49"/>
      <c r="B67" s="50" t="s">
        <v>36</v>
      </c>
      <c r="C67" s="50"/>
      <c r="D67" s="50"/>
      <c r="E67" s="51"/>
      <c r="F67" s="88">
        <f>COUNTIF(C55:C61,"Director")</f>
        <v>0</v>
      </c>
    </row>
  </sheetData>
  <mergeCells count="2">
    <mergeCell ref="C4:F4"/>
    <mergeCell ref="C5:F5"/>
  </mergeCells>
  <dataValidations disablePrompts="1" count="3">
    <dataValidation type="list" allowBlank="1" showInputMessage="1" showErrorMessage="1" sqref="C46:C50" xr:uid="{C5432C37-1D50-4041-9DB7-318651461B0D}">
      <formula1>"International, National"</formula1>
    </dataValidation>
    <dataValidation type="list" allowBlank="1" showInputMessage="1" showErrorMessage="1" sqref="C55:C61" xr:uid="{9328C562-374C-4ACD-9FDD-0E9DCF900408}">
      <formula1>"Director, Membru"</formula1>
    </dataValidation>
    <dataValidation type="list" allowBlank="1" showInputMessage="1" showErrorMessage="1" sqref="E55:E61" xr:uid="{B9F7BE32-2ED8-43F8-A3B9-53C0F74DF6BB}">
      <formula1>"National, International"</formula1>
    </dataValidation>
  </dataValidations>
  <printOptions horizontalCentered="1"/>
  <pageMargins left="0.39370078740157483" right="0" top="0.74803149606299213" bottom="0.94488188976377963" header="0.19685039370078741" footer="0.19685039370078741"/>
  <pageSetup paperSize="9" scale="65" orientation="portrait" verticalDpi="1200" r:id="rId1"/>
  <headerFooter>
    <oddHeader>&amp;C&amp;G</oddHeader>
    <oddFooter>&amp;C&amp;G</oddFooter>
  </headerFooter>
  <colBreaks count="1" manualBreakCount="1">
    <brk id="6" max="1048575" man="1"/>
  </colBreaks>
  <drawing r:id="rId2"/>
  <legacyDrawingHF r:id="rId3"/>
  <tableParts count="6"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FB000-02EA-4164-B540-B87BDCE60AD0}">
  <dimension ref="A1:D39"/>
  <sheetViews>
    <sheetView view="pageBreakPreview" zoomScaleNormal="100" zoomScaleSheetLayoutView="100" workbookViewId="0"/>
  </sheetViews>
  <sheetFormatPr defaultRowHeight="14.3" x14ac:dyDescent="0.25"/>
  <cols>
    <col min="1" max="1" width="5" customWidth="1"/>
    <col min="2" max="2" width="50.875" customWidth="1"/>
    <col min="3" max="3" width="21.625" customWidth="1"/>
    <col min="4" max="4" width="20.75" customWidth="1"/>
  </cols>
  <sheetData>
    <row r="1" spans="1:4" ht="14.95" x14ac:dyDescent="0.3">
      <c r="A1" s="58"/>
      <c r="B1" s="58"/>
      <c r="C1" s="58"/>
      <c r="D1" s="58"/>
    </row>
    <row r="2" spans="1:4" ht="14.95" x14ac:dyDescent="0.3">
      <c r="A2" s="58"/>
      <c r="B2" s="59" t="s">
        <v>37</v>
      </c>
      <c r="C2" s="58"/>
      <c r="D2" s="60" t="s">
        <v>38</v>
      </c>
    </row>
    <row r="3" spans="1:4" ht="14.95" x14ac:dyDescent="0.3">
      <c r="A3" s="58"/>
      <c r="B3" s="59"/>
      <c r="C3" s="58"/>
      <c r="D3" s="58"/>
    </row>
    <row r="4" spans="1:4" ht="14.95" x14ac:dyDescent="0.3">
      <c r="A4" s="58"/>
      <c r="B4" s="58" t="s">
        <v>39</v>
      </c>
      <c r="C4" s="59" t="str">
        <f>'[1]Activitatea de cercetare'!C4:F4</f>
        <v>Nnnn Pppp</v>
      </c>
      <c r="D4" s="58"/>
    </row>
    <row r="5" spans="1:4" ht="14.95" x14ac:dyDescent="0.3">
      <c r="A5" s="58"/>
      <c r="B5" s="58" t="s">
        <v>40</v>
      </c>
      <c r="C5" s="59" t="str">
        <f>'[1]Activitatea de cercetare'!C5:F5</f>
        <v>Ingineria…...</v>
      </c>
      <c r="D5" s="58"/>
    </row>
    <row r="6" spans="1:4" ht="15.65" thickBot="1" x14ac:dyDescent="0.35">
      <c r="A6" s="58"/>
      <c r="B6" s="58"/>
      <c r="C6" s="58"/>
      <c r="D6" s="58"/>
    </row>
    <row r="7" spans="1:4" ht="14.95" thickBot="1" x14ac:dyDescent="0.3">
      <c r="A7" s="95" t="s">
        <v>41</v>
      </c>
      <c r="B7" s="96"/>
      <c r="C7" s="96"/>
      <c r="D7" s="97"/>
    </row>
    <row r="8" spans="1:4" ht="27.85" thickBot="1" x14ac:dyDescent="0.3">
      <c r="A8" s="61" t="s">
        <v>6</v>
      </c>
      <c r="B8" s="62" t="s">
        <v>42</v>
      </c>
      <c r="C8" s="62" t="s">
        <v>43</v>
      </c>
      <c r="D8" s="63" t="s">
        <v>11</v>
      </c>
    </row>
    <row r="9" spans="1:4" x14ac:dyDescent="0.25">
      <c r="A9" s="64">
        <v>1</v>
      </c>
      <c r="B9" s="65" t="s">
        <v>44</v>
      </c>
      <c r="C9" s="55"/>
      <c r="D9" s="91">
        <f>'[1]Activitatea de cercetare'!F15</f>
        <v>0</v>
      </c>
    </row>
    <row r="10" spans="1:4" x14ac:dyDescent="0.25">
      <c r="A10" s="64">
        <v>2</v>
      </c>
      <c r="B10" s="66" t="s">
        <v>45</v>
      </c>
      <c r="C10" s="55"/>
      <c r="D10" s="91">
        <f>'[1]Activitatea de cercetare'!F26</f>
        <v>0</v>
      </c>
    </row>
    <row r="11" spans="1:4" x14ac:dyDescent="0.25">
      <c r="A11" s="64">
        <v>3</v>
      </c>
      <c r="B11" s="67" t="s">
        <v>46</v>
      </c>
      <c r="C11" s="55"/>
      <c r="D11" s="92">
        <f>'[1]Activitatea de cercetare'!F35</f>
        <v>0</v>
      </c>
    </row>
    <row r="12" spans="1:4" x14ac:dyDescent="0.25">
      <c r="A12" s="64">
        <v>4</v>
      </c>
      <c r="B12" s="67" t="s">
        <v>47</v>
      </c>
      <c r="C12" s="55"/>
      <c r="D12" s="92">
        <f>'[1]Activitatea de cercetare'!F43</f>
        <v>0</v>
      </c>
    </row>
    <row r="13" spans="1:4" ht="14.95" x14ac:dyDescent="0.3">
      <c r="A13" s="64">
        <v>5</v>
      </c>
      <c r="B13" s="98" t="s">
        <v>48</v>
      </c>
      <c r="C13" s="55" t="s">
        <v>49</v>
      </c>
      <c r="D13" s="93">
        <f>'[1]Activitatea de cercetare'!F51</f>
        <v>0</v>
      </c>
    </row>
    <row r="14" spans="1:4" ht="14.95" x14ac:dyDescent="0.3">
      <c r="A14" s="64">
        <v>6</v>
      </c>
      <c r="B14" s="99"/>
      <c r="C14" s="55" t="s">
        <v>50</v>
      </c>
      <c r="D14" s="93">
        <f>'[1]Activitatea de cercetare'!F52</f>
        <v>0</v>
      </c>
    </row>
    <row r="15" spans="1:4" ht="14.95" x14ac:dyDescent="0.3">
      <c r="A15" s="64">
        <v>7</v>
      </c>
      <c r="B15" s="98" t="s">
        <v>28</v>
      </c>
      <c r="C15" s="56" t="s">
        <v>51</v>
      </c>
      <c r="D15" s="93">
        <f>'[1]Activitatea de cercetare'!F63</f>
        <v>0</v>
      </c>
    </row>
    <row r="16" spans="1:4" ht="14.95" x14ac:dyDescent="0.3">
      <c r="A16" s="64">
        <v>8</v>
      </c>
      <c r="B16" s="100"/>
      <c r="C16" s="55" t="s">
        <v>52</v>
      </c>
      <c r="D16" s="93">
        <f>'[1]Activitatea de cercetare'!F64</f>
        <v>0</v>
      </c>
    </row>
    <row r="17" spans="1:4" ht="14.95" x14ac:dyDescent="0.3">
      <c r="A17" s="64">
        <v>9</v>
      </c>
      <c r="B17" s="100"/>
      <c r="C17" s="55" t="s">
        <v>53</v>
      </c>
      <c r="D17" s="93">
        <f>'[1]Activitatea de cercetare'!F65</f>
        <v>0</v>
      </c>
    </row>
    <row r="18" spans="1:4" ht="15.65" thickBot="1" x14ac:dyDescent="0.35">
      <c r="A18" s="68">
        <v>10</v>
      </c>
      <c r="B18" s="100"/>
      <c r="C18" s="57" t="s">
        <v>54</v>
      </c>
      <c r="D18" s="93">
        <f>'[1]Activitatea de cercetare'!F66</f>
        <v>0</v>
      </c>
    </row>
    <row r="19" spans="1:4" ht="15.65" thickBot="1" x14ac:dyDescent="0.35">
      <c r="A19" s="101" t="s">
        <v>55</v>
      </c>
      <c r="B19" s="102"/>
      <c r="C19" s="102"/>
      <c r="D19" s="69">
        <f>SUM(D9:D18)</f>
        <v>0</v>
      </c>
    </row>
    <row r="20" spans="1:4" ht="14.95" x14ac:dyDescent="0.3">
      <c r="A20" s="58"/>
      <c r="B20" s="58"/>
      <c r="C20" s="58"/>
      <c r="D20" s="58"/>
    </row>
    <row r="21" spans="1:4" ht="14.95" x14ac:dyDescent="0.3">
      <c r="A21" s="58"/>
      <c r="B21" s="58"/>
      <c r="C21" s="58"/>
      <c r="D21" s="58"/>
    </row>
    <row r="22" spans="1:4" ht="14.95" x14ac:dyDescent="0.3">
      <c r="A22" s="70" t="s">
        <v>56</v>
      </c>
      <c r="B22" s="71">
        <f ca="1">TODAY()</f>
        <v>44763</v>
      </c>
      <c r="C22" s="58"/>
      <c r="D22" s="58"/>
    </row>
    <row r="23" spans="1:4" ht="14.95" x14ac:dyDescent="0.3">
      <c r="A23" s="58"/>
      <c r="B23" s="58"/>
      <c r="C23" s="58"/>
      <c r="D23" s="58"/>
    </row>
    <row r="24" spans="1:4" ht="14.95" x14ac:dyDescent="0.3">
      <c r="A24" s="58"/>
      <c r="B24" s="70" t="s">
        <v>57</v>
      </c>
      <c r="C24" s="72"/>
      <c r="D24" s="72"/>
    </row>
    <row r="25" spans="1:4" ht="14.95" x14ac:dyDescent="0.3">
      <c r="A25" s="58"/>
      <c r="B25" s="70"/>
      <c r="C25" s="58"/>
      <c r="D25" s="58"/>
    </row>
    <row r="26" spans="1:4" ht="14.95" x14ac:dyDescent="0.3">
      <c r="A26" s="58"/>
      <c r="B26" s="58"/>
      <c r="C26" s="58"/>
      <c r="D26" s="58"/>
    </row>
    <row r="27" spans="1:4" ht="14.95" x14ac:dyDescent="0.3">
      <c r="A27" s="89"/>
      <c r="B27" s="90"/>
      <c r="C27" s="89"/>
      <c r="D27" s="89"/>
    </row>
    <row r="28" spans="1:4" ht="15.65" thickBot="1" x14ac:dyDescent="0.35">
      <c r="A28" s="58"/>
      <c r="B28" s="58"/>
      <c r="C28" s="58"/>
      <c r="D28" s="58"/>
    </row>
    <row r="29" spans="1:4" ht="15.65" thickBot="1" x14ac:dyDescent="0.35">
      <c r="A29" s="58"/>
      <c r="B29" s="73" t="s">
        <v>58</v>
      </c>
      <c r="C29" s="74"/>
      <c r="D29" s="58"/>
    </row>
    <row r="30" spans="1:4" ht="14.95" x14ac:dyDescent="0.3">
      <c r="A30" s="58"/>
      <c r="B30" s="58"/>
      <c r="C30" s="58"/>
      <c r="D30" s="58"/>
    </row>
    <row r="31" spans="1:4" ht="14.95" x14ac:dyDescent="0.3">
      <c r="A31" s="58"/>
      <c r="B31" s="58"/>
      <c r="C31" s="58"/>
      <c r="D31" s="58"/>
    </row>
    <row r="32" spans="1:4" ht="14.95" x14ac:dyDescent="0.3">
      <c r="A32" s="58"/>
      <c r="B32" s="58" t="s">
        <v>59</v>
      </c>
      <c r="C32" s="58"/>
      <c r="D32" s="58"/>
    </row>
    <row r="33" spans="1:4" ht="14.95" x14ac:dyDescent="0.3">
      <c r="A33" s="58"/>
      <c r="B33" s="58"/>
      <c r="C33" s="58"/>
      <c r="D33" s="58"/>
    </row>
    <row r="34" spans="1:4" ht="14.95" x14ac:dyDescent="0.3">
      <c r="A34" s="58"/>
      <c r="B34" s="58" t="s">
        <v>60</v>
      </c>
      <c r="C34" s="58" t="s">
        <v>61</v>
      </c>
      <c r="D34" s="58"/>
    </row>
    <row r="35" spans="1:4" ht="14.95" x14ac:dyDescent="0.3">
      <c r="A35" s="58"/>
      <c r="B35" s="58"/>
      <c r="C35" s="58"/>
      <c r="D35" s="58"/>
    </row>
    <row r="36" spans="1:4" ht="14.95" x14ac:dyDescent="0.3">
      <c r="A36" s="58"/>
      <c r="B36" s="58" t="s">
        <v>62</v>
      </c>
      <c r="C36" s="58" t="s">
        <v>61</v>
      </c>
      <c r="D36" s="58"/>
    </row>
    <row r="37" spans="1:4" ht="14.95" x14ac:dyDescent="0.3">
      <c r="A37" s="58"/>
      <c r="B37" s="58"/>
      <c r="C37" s="58"/>
      <c r="D37" s="58"/>
    </row>
    <row r="38" spans="1:4" ht="14.95" x14ac:dyDescent="0.3">
      <c r="A38" s="58"/>
      <c r="B38" s="58" t="s">
        <v>63</v>
      </c>
      <c r="C38" s="58" t="s">
        <v>61</v>
      </c>
      <c r="D38" s="58"/>
    </row>
    <row r="39" spans="1:4" ht="14.95" x14ac:dyDescent="0.3">
      <c r="A39" s="58"/>
      <c r="B39" s="58"/>
      <c r="C39" s="58"/>
      <c r="D39" s="58"/>
    </row>
  </sheetData>
  <mergeCells count="4">
    <mergeCell ref="A7:D7"/>
    <mergeCell ref="B13:B14"/>
    <mergeCell ref="B15:B18"/>
    <mergeCell ref="A19:C19"/>
  </mergeCells>
  <pageMargins left="0.39370078740157483" right="0.19685039370078741" top="0.82677165354330717" bottom="0.74803149606299213" header="0.23622047244094491" footer="0.15748031496062992"/>
  <pageSetup paperSize="9" scale="99" orientation="portrait" verticalDpi="1200" r:id="rId1"/>
  <headerFooter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9294-7B76-4BB0-A854-ECF60F871DD3}">
  <dimension ref="A1:H23"/>
  <sheetViews>
    <sheetView tabSelected="1" view="pageBreakPreview" zoomScaleNormal="100" zoomScaleSheetLayoutView="100" workbookViewId="0"/>
  </sheetViews>
  <sheetFormatPr defaultRowHeight="14.3" x14ac:dyDescent="0.25"/>
  <cols>
    <col min="1" max="1" width="5" customWidth="1"/>
    <col min="2" max="2" width="51.125" customWidth="1"/>
    <col min="3" max="3" width="21.125" customWidth="1"/>
    <col min="4" max="4" width="20.375" customWidth="1"/>
  </cols>
  <sheetData>
    <row r="1" spans="1:8" ht="14.95" x14ac:dyDescent="0.3">
      <c r="A1" s="58"/>
      <c r="B1" s="58"/>
      <c r="C1" s="58"/>
      <c r="D1" s="58"/>
      <c r="E1" s="58"/>
      <c r="F1" s="58"/>
      <c r="G1" s="58"/>
      <c r="H1" s="58"/>
    </row>
    <row r="2" spans="1:8" ht="14.95" x14ac:dyDescent="0.3">
      <c r="A2" s="58"/>
      <c r="B2" s="59" t="s">
        <v>64</v>
      </c>
      <c r="C2" s="58"/>
      <c r="D2" s="60" t="s">
        <v>65</v>
      </c>
      <c r="E2" s="58"/>
      <c r="F2" s="58"/>
      <c r="G2" s="58"/>
      <c r="H2" s="58"/>
    </row>
    <row r="3" spans="1:8" ht="14.95" x14ac:dyDescent="0.3">
      <c r="A3" s="58"/>
      <c r="B3" s="59"/>
      <c r="C3" s="58"/>
      <c r="D3" s="58"/>
      <c r="E3" s="58"/>
      <c r="F3" s="58"/>
      <c r="G3" s="58"/>
      <c r="H3" s="58"/>
    </row>
    <row r="4" spans="1:8" ht="14.95" x14ac:dyDescent="0.3">
      <c r="A4" s="58"/>
      <c r="B4" s="58" t="s">
        <v>39</v>
      </c>
      <c r="C4" s="59" t="str">
        <f>'[2]Activitatea de cercetare'!C4:F4</f>
        <v>Nnnn Pppp</v>
      </c>
      <c r="D4" s="58"/>
      <c r="E4" s="58"/>
      <c r="F4" s="58"/>
      <c r="G4" s="58"/>
      <c r="H4" s="58"/>
    </row>
    <row r="5" spans="1:8" ht="14.95" x14ac:dyDescent="0.3">
      <c r="A5" s="58"/>
      <c r="B5" s="58" t="s">
        <v>40</v>
      </c>
      <c r="C5" s="59" t="str">
        <f>'[2]Activitatea de cercetare'!C5:F5</f>
        <v>Ingineria…...</v>
      </c>
      <c r="D5" s="58"/>
      <c r="E5" s="58"/>
      <c r="F5" s="58"/>
      <c r="G5" s="58"/>
      <c r="H5" s="58"/>
    </row>
    <row r="6" spans="1:8" ht="15.65" thickBot="1" x14ac:dyDescent="0.35">
      <c r="A6" s="58"/>
      <c r="B6" s="58"/>
      <c r="C6" s="58"/>
      <c r="D6" s="58"/>
      <c r="E6" s="58"/>
      <c r="F6" s="58"/>
      <c r="G6" s="58"/>
      <c r="H6" s="58"/>
    </row>
    <row r="7" spans="1:8" ht="40.75" x14ac:dyDescent="0.3">
      <c r="A7" s="61" t="s">
        <v>6</v>
      </c>
      <c r="B7" s="76" t="s">
        <v>66</v>
      </c>
      <c r="C7" s="76" t="s">
        <v>67</v>
      </c>
      <c r="D7" s="77" t="s">
        <v>68</v>
      </c>
      <c r="E7" s="58"/>
      <c r="F7" s="58"/>
      <c r="G7" s="58"/>
      <c r="H7" s="58"/>
    </row>
    <row r="8" spans="1:8" ht="14.95" x14ac:dyDescent="0.3">
      <c r="A8" s="78">
        <v>1</v>
      </c>
      <c r="B8" s="79" t="s">
        <v>44</v>
      </c>
      <c r="C8" s="75"/>
      <c r="D8" s="80"/>
      <c r="E8" s="81"/>
      <c r="F8" s="81"/>
      <c r="G8" s="81"/>
      <c r="H8" s="58"/>
    </row>
    <row r="9" spans="1:8" ht="14.95" x14ac:dyDescent="0.3">
      <c r="A9" s="78">
        <v>2</v>
      </c>
      <c r="B9" s="79" t="s">
        <v>45</v>
      </c>
      <c r="C9" s="75"/>
      <c r="D9" s="80"/>
      <c r="E9" s="81"/>
      <c r="F9" s="81"/>
      <c r="G9" s="81"/>
      <c r="H9" s="58"/>
    </row>
    <row r="10" spans="1:8" ht="14.95" x14ac:dyDescent="0.3">
      <c r="A10" s="78">
        <v>3</v>
      </c>
      <c r="B10" s="79" t="s">
        <v>46</v>
      </c>
      <c r="C10" s="75"/>
      <c r="D10" s="82"/>
      <c r="E10" s="81"/>
      <c r="F10" s="81"/>
      <c r="G10" s="81"/>
      <c r="H10" s="58"/>
    </row>
    <row r="11" spans="1:8" ht="14.95" x14ac:dyDescent="0.3">
      <c r="A11" s="78">
        <v>4</v>
      </c>
      <c r="B11" s="79" t="s">
        <v>47</v>
      </c>
      <c r="C11" s="75"/>
      <c r="D11" s="82"/>
      <c r="E11" s="81"/>
      <c r="F11" s="81"/>
      <c r="G11" s="81"/>
      <c r="H11" s="58"/>
    </row>
    <row r="12" spans="1:8" ht="14.95" x14ac:dyDescent="0.3">
      <c r="A12" s="78">
        <v>5</v>
      </c>
      <c r="B12" s="79" t="s">
        <v>69</v>
      </c>
      <c r="C12" s="75"/>
      <c r="D12" s="82"/>
      <c r="E12" s="81"/>
      <c r="F12" s="81"/>
      <c r="G12" s="81"/>
      <c r="H12" s="58"/>
    </row>
    <row r="13" spans="1:8" ht="14.95" x14ac:dyDescent="0.3">
      <c r="A13" s="78">
        <v>6</v>
      </c>
      <c r="B13" s="79"/>
      <c r="C13" s="75"/>
      <c r="D13" s="82"/>
      <c r="E13" s="81"/>
      <c r="F13" s="81"/>
      <c r="G13" s="81"/>
      <c r="H13" s="58"/>
    </row>
    <row r="14" spans="1:8" ht="14.95" x14ac:dyDescent="0.3">
      <c r="A14" s="78">
        <v>7</v>
      </c>
      <c r="B14" s="79"/>
      <c r="C14" s="75"/>
      <c r="D14" s="82"/>
      <c r="E14" s="81"/>
      <c r="F14" s="81"/>
      <c r="G14" s="81"/>
      <c r="H14" s="58"/>
    </row>
    <row r="15" spans="1:8" ht="14.95" x14ac:dyDescent="0.3">
      <c r="A15" s="78">
        <v>8</v>
      </c>
      <c r="B15" s="79"/>
      <c r="C15" s="75"/>
      <c r="D15" s="82"/>
      <c r="E15" s="81"/>
      <c r="F15" s="81"/>
      <c r="G15" s="81"/>
      <c r="H15" s="58"/>
    </row>
    <row r="16" spans="1:8" ht="14.95" x14ac:dyDescent="0.3">
      <c r="A16" s="83" t="s">
        <v>70</v>
      </c>
      <c r="B16" s="81"/>
      <c r="C16" s="81"/>
      <c r="D16" s="81"/>
      <c r="E16" s="81"/>
      <c r="F16" s="81"/>
      <c r="G16" s="81"/>
      <c r="H16" s="58"/>
    </row>
    <row r="17" spans="1:8" ht="14.95" x14ac:dyDescent="0.3">
      <c r="A17" s="103" t="s">
        <v>71</v>
      </c>
      <c r="B17" s="103"/>
      <c r="C17" s="103"/>
      <c r="D17" s="103"/>
      <c r="E17" s="58"/>
      <c r="F17" s="58"/>
      <c r="G17" s="58"/>
      <c r="H17" s="58"/>
    </row>
    <row r="18" spans="1:8" ht="14.95" x14ac:dyDescent="0.3">
      <c r="A18" s="84"/>
      <c r="B18" s="84"/>
      <c r="C18" s="84"/>
      <c r="D18" s="84"/>
      <c r="E18" s="58"/>
      <c r="F18" s="58"/>
      <c r="G18" s="58"/>
      <c r="H18" s="58"/>
    </row>
    <row r="19" spans="1:8" ht="14.95" x14ac:dyDescent="0.3">
      <c r="A19" s="84"/>
      <c r="B19" s="84"/>
      <c r="C19" s="84"/>
      <c r="D19" s="84"/>
      <c r="E19" s="58"/>
      <c r="F19" s="58"/>
      <c r="G19" s="58"/>
      <c r="H19" s="58"/>
    </row>
    <row r="20" spans="1:8" ht="14.95" x14ac:dyDescent="0.3">
      <c r="A20" s="70" t="s">
        <v>56</v>
      </c>
      <c r="B20" s="71">
        <f ca="1">TODAY()</f>
        <v>44763</v>
      </c>
      <c r="C20" s="58"/>
      <c r="D20" s="58"/>
      <c r="E20" s="58"/>
      <c r="F20" s="58"/>
      <c r="G20" s="58"/>
      <c r="H20" s="58"/>
    </row>
    <row r="21" spans="1:8" ht="14.95" x14ac:dyDescent="0.3">
      <c r="A21" s="58"/>
      <c r="B21" s="58"/>
      <c r="C21" s="58"/>
      <c r="D21" s="58"/>
      <c r="E21" s="58"/>
      <c r="F21" s="58"/>
      <c r="G21" s="58"/>
      <c r="H21" s="58"/>
    </row>
    <row r="22" spans="1:8" ht="14.95" x14ac:dyDescent="0.3">
      <c r="A22" s="58"/>
      <c r="B22" s="70" t="s">
        <v>57</v>
      </c>
      <c r="C22" s="72"/>
      <c r="D22" s="72"/>
      <c r="E22" s="58"/>
      <c r="F22" s="58"/>
      <c r="G22" s="58"/>
      <c r="H22" s="58"/>
    </row>
    <row r="23" spans="1:8" ht="14.95" x14ac:dyDescent="0.3">
      <c r="A23" s="58"/>
      <c r="B23" s="70"/>
      <c r="C23" s="58"/>
      <c r="D23" s="58"/>
      <c r="E23" s="58"/>
      <c r="F23" s="58"/>
      <c r="G23" s="58"/>
      <c r="H23" s="58"/>
    </row>
  </sheetData>
  <mergeCells count="1">
    <mergeCell ref="A17:D17"/>
  </mergeCells>
  <pageMargins left="0.39370078740157483" right="0.19685039370078741" top="0.74803149606299213" bottom="0.74803149606299213" header="0.15748031496062992" footer="0.31496062992125984"/>
  <pageSetup paperSize="9" orientation="portrait" verticalDpi="1200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Activitatea de cercetare</vt:lpstr>
      <vt:lpstr>Punctaj</vt:lpstr>
      <vt:lpstr>Indepl standarde CNATDCU-drd</vt:lpstr>
      <vt:lpstr>'Activitatea de cercetare'!Print_Area</vt:lpstr>
      <vt:lpstr>'Indepl standarde CNATDCU-drd'!Print_Area</vt:lpstr>
      <vt:lpstr>Punctaj!Print_Area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2022-07-21T11:08:51Z</dcterms:modified>
</cp:coreProperties>
</file>